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7" r:id="rId2"/>
    <sheet name="отчет" sheetId="26" r:id="rId3"/>
  </sheets>
  <externalReferences>
    <externalReference r:id="rId4"/>
  </externalReferences>
  <definedNames>
    <definedName name="_xlnm.Print_Area" localSheetId="0">'1кв'!$A$1:$E$57</definedName>
    <definedName name="_xlnm.Print_Area" localSheetId="1">'2кв'!$A$1:$E$59</definedName>
    <definedName name="_xlnm.Print_Area" localSheetId="2">отчет!$A$1:$C$49</definedName>
  </definedNames>
  <calcPr calcId="152511"/>
</workbook>
</file>

<file path=xl/calcChain.xml><?xml version="1.0" encoding="utf-8"?>
<calcChain xmlns="http://schemas.openxmlformats.org/spreadsheetml/2006/main">
  <c r="C59" i="27" l="1"/>
  <c r="C51" i="27"/>
  <c r="E29" i="27"/>
  <c r="E34" i="27" l="1"/>
  <c r="E31" i="27"/>
  <c r="E32" i="27"/>
  <c r="E30" i="27"/>
  <c r="C56" i="27" l="1"/>
  <c r="C55" i="27"/>
  <c r="E23" i="27"/>
  <c r="E22" i="27"/>
  <c r="E21" i="27"/>
  <c r="C57" i="27" l="1"/>
  <c r="E33" i="25"/>
  <c r="E30" i="25"/>
  <c r="E27" i="25" l="1"/>
  <c r="C25" i="26" l="1"/>
  <c r="C32" i="26"/>
  <c r="C31" i="26"/>
  <c r="C30" i="26"/>
  <c r="C29" i="26"/>
  <c r="C28" i="26"/>
  <c r="C26" i="26" s="1"/>
  <c r="C24" i="26"/>
  <c r="C20" i="26"/>
  <c r="C21" i="26"/>
  <c r="C22" i="26"/>
  <c r="C23" i="26"/>
  <c r="C12" i="26" l="1"/>
  <c r="C6" i="26"/>
  <c r="C40" i="26"/>
  <c r="C15" i="26" l="1"/>
  <c r="C54" i="25" l="1"/>
  <c r="C14" i="26" s="1"/>
  <c r="C53" i="25"/>
  <c r="C13" i="26" s="1"/>
  <c r="E23" i="25"/>
  <c r="C19" i="26" s="1"/>
  <c r="E22" i="25"/>
  <c r="C18" i="26" s="1"/>
  <c r="E21" i="25"/>
  <c r="C17" i="26" s="1"/>
  <c r="C34" i="26" s="1"/>
  <c r="C35" i="26" s="1"/>
  <c r="D35" i="26" s="1"/>
  <c r="C55" i="25" l="1"/>
  <c r="C57" i="25" l="1"/>
</calcChain>
</file>

<file path=xl/sharedStrings.xml><?xml version="1.0" encoding="utf-8"?>
<sst xmlns="http://schemas.openxmlformats.org/spreadsheetml/2006/main" count="207" uniqueCount="115">
  <si>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</si>
  <si>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</si>
  <si>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</si>
  <si>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</si>
  <si>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</si>
  <si>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</si>
  <si>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</si>
  <si>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</si>
  <si>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</si>
  <si>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</si>
  <si>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</si>
  <si>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</si>
  <si>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</si>
  <si>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</si>
  <si>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</si>
  <si>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</si>
  <si>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</si>
  <si>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</si>
  <si>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</si>
  <si>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</si>
  <si>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</si>
  <si>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</si>
  <si>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</si>
  <si>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</si>
  <si>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</si>
  <si>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</si>
  <si>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Лизы Чайкиной, д. 1а/2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</si>
  <si>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</si>
  <si>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</si>
  <si>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</si>
  <si>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</si>
  <si>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</si>
  <si>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</si>
  <si>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</si>
  <si>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</si>
  <si>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</si>
  <si>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Sдома=2553,9м2</t>
  </si>
  <si>
    <t>Работы по содержанию и тек. ремонту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</si>
  <si>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20.01.2017.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</si>
  <si>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№79  от   01.06.2016 г.</t>
    </r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</si>
  <si>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</si>
  <si>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</si>
  <si>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</si>
  <si>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</si>
  <si>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Федечкиной Елены Владимировны</t>
    </r>
  </si>
  <si>
    <t xml:space="preserve">интернет Ростелеком </t>
  </si>
  <si>
    <t xml:space="preserve">интернет Квант-телеком </t>
  </si>
  <si>
    <t>холодная вода на СОИ</t>
  </si>
  <si>
    <t>электроэнергия на СОИ</t>
  </si>
  <si>
    <t>водоотведение на СОИ</t>
  </si>
  <si>
    <t>март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</si>
  <si>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</si>
  <si>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</si>
  <si>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</si>
  <si>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полив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</si>
  <si>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</si>
  <si>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</si>
  <si>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</si>
  <si>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</si>
  <si>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</si>
  <si>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</si>
  <si>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</si>
  <si>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</si>
  <si>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</si>
  <si>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</si>
  <si>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</si>
  <si>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Полив</t>
  </si>
  <si>
    <t>работы по договору, всего</t>
  </si>
  <si>
    <t xml:space="preserve">   * Поверка ОДПУ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</si>
  <si>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</si>
  <si>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</si>
  <si>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</si>
  <si>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</si>
  <si>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</si>
  <si>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</si>
  <si>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</si>
  <si>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</si>
  <si>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</si>
  <si>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</si>
  <si>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</si>
  <si>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1а/2</t>
  </si>
  <si>
    <t>Начислено всего 7542221,96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</si>
  <si>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</si>
  <si>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</si>
  <si>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>* водоотведение на СОИ- 18625,42</t>
  </si>
  <si>
    <t>* холодная вода на СОИ - 11895,7</t>
  </si>
  <si>
    <t>* электроэнергия на СОИ- 25472,28</t>
  </si>
  <si>
    <t xml:space="preserve">   * Окраска газовых труб(смета)</t>
  </si>
  <si>
    <t xml:space="preserve">   * Ремонт бетонирования ступени 2п.(смета)</t>
  </si>
  <si>
    <t xml:space="preserve">   * Окраска метал.лестницы на чердак 3п.(смета)</t>
  </si>
  <si>
    <t xml:space="preserve">   * Окраска скамеек - 3 шт.(смета)</t>
  </si>
  <si>
    <t>Непредвиденные работы 80,1 ч/ч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</si>
  <si>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Федечкиной Е.В.</t>
    </r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</si>
  <si>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</si>
  <si>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</si>
  <si>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</si>
  <si>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</si>
  <si>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Опиловка деревьев,уборка веток </t>
  </si>
  <si>
    <t>февраль, март</t>
  </si>
  <si>
    <t>Замена участка стояка ГВС (кв38,41,44,47,50)(кв47) смета</t>
  </si>
  <si>
    <t xml:space="preserve">           2. Всего за период с "01" 01 2024 г. по "31" 03 2024 г. выполнено работ (оказано услуг) на общую сумму двести одиннадцать тысяч триста семьдесят два рубля 14 копеек.</t>
  </si>
  <si>
    <t>Предъявлено населению 218582,31</t>
  </si>
  <si>
    <t>за 2 квартал 2024 года</t>
  </si>
  <si>
    <t>30.06.2024 г.</t>
  </si>
  <si>
    <t>2 квартал</t>
  </si>
  <si>
    <t>Частичный ремонт потолка (кв.43)</t>
  </si>
  <si>
    <t>Замена кодового замка (кв.1)</t>
  </si>
  <si>
    <t>Монтаж -демонтаж личинки дверей выхода на чердак, 3 шт.</t>
  </si>
  <si>
    <t>Замена стояка ГВС (кв.15,18,36,39)</t>
  </si>
  <si>
    <t>май</t>
  </si>
  <si>
    <t>июнь</t>
  </si>
  <si>
    <t>апрель</t>
  </si>
  <si>
    <t xml:space="preserve">           2. Всего за период с "01" 04 2024 г. по "30" 06 2024 г. выполнено работ (оказано услуг) на общую сумму сто девяносто шесть тысяч четыреста девяносто два рубля 38 копеек.</t>
  </si>
  <si>
    <t>со финанс. Рем. Теплообменника 24900</t>
  </si>
  <si>
    <t>Предъявлено населению 194163,17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</si>
</sst>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164" fontId="7" fillId="0" borderId="0" xfId="0" applyNumberFormat="1" applyFont="1"/>
    <xf numFmtId="0" fontId="2" fillId="0" borderId="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43" fontId="0" fillId="0" borderId="0" xfId="0" applyNumberFormat="1"/>
    <xf numFmtId="0" fontId="4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1" fillId="0" borderId="7" xfId="0" applyFont="1" applyFill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\&#1086;&#1073;&#1097;&#1072;&#1082;\&#1040;&#1050;&#1058;&#1099;%20&#1087;&#1088;&#1080;&#1077;&#1084;&#1082;&#1080;%20&#1086;&#1082;&#1072;&#1079;&#1072;&#1085;&#1085;&#1099;&#1093;%20&#1091;&#1089;&#1083;&#1091;&#1075;\2023\liz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1">
          <cell r="E21">
            <v>131906.71799999999</v>
          </cell>
        </row>
      </sheetData>
      <sheetData sheetId="1">
        <row r="21">
          <cell r="E21">
            <v>131906.71799999999</v>
          </cell>
        </row>
      </sheetData>
      <sheetData sheetId="2">
        <row r="21">
          <cell r="E21">
            <v>147558.201</v>
          </cell>
        </row>
      </sheetData>
      <sheetData sheetId="3">
        <row r="21">
          <cell r="E21">
            <v>147558.201</v>
          </cell>
        </row>
        <row r="50">
          <cell r="B50">
            <v>-49282.553999999916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25" zoomScaleSheetLayoutView="100" workbookViewId="0">
      <selection activeCell="E54" sqref="E54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4.42578125" style="2" customWidth="1"/>
    <col min="4" max="4" width="15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8" t="s">
        <v>11</v>
      </c>
      <c r="B1" s="78"/>
      <c r="C1" s="78"/>
      <c r="D1" s="78"/>
      <c r="E1" s="78"/>
    </row>
    <row r="2" spans="1:5" ht="40.5" customHeight="1" x14ac:dyDescent="0.25">
      <c r="A2" s="79" t="s">
        <v>12</v>
      </c>
      <c r="B2" s="80"/>
      <c r="C2" s="80"/>
      <c r="D2" s="80"/>
      <c r="E2" s="80"/>
    </row>
    <row r="3" spans="1:5" ht="13.9" customHeight="1" x14ac:dyDescent="0.25">
      <c r="A3" s="81" t="s">
        <v>93</v>
      </c>
      <c r="B3" s="81"/>
      <c r="C3" s="81"/>
      <c r="D3" s="81"/>
      <c r="E3" s="81"/>
    </row>
    <row r="4" spans="1:5" s="1" customFormat="1" ht="15.75" x14ac:dyDescent="0.25">
      <c r="A4" s="26" t="s">
        <v>13</v>
      </c>
      <c r="B4" s="27"/>
      <c r="C4" s="27"/>
      <c r="D4" s="32"/>
      <c r="E4" s="68" t="s">
        <v>94</v>
      </c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82" t="s">
        <v>26</v>
      </c>
      <c r="B6" s="82"/>
      <c r="C6" s="82"/>
      <c r="D6" s="82"/>
      <c r="E6" s="82"/>
    </row>
    <row r="7" spans="1:5" x14ac:dyDescent="0.25">
      <c r="A7" s="84" t="s">
        <v>1</v>
      </c>
      <c r="B7" s="84"/>
      <c r="C7" s="84"/>
      <c r="D7" s="84"/>
      <c r="E7" s="84"/>
    </row>
    <row r="8" spans="1:5" x14ac:dyDescent="0.25">
      <c r="A8" s="85" t="s">
        <v>44</v>
      </c>
      <c r="B8" s="85"/>
      <c r="C8" s="85"/>
      <c r="D8" s="85"/>
      <c r="E8" s="85"/>
    </row>
    <row r="9" spans="1:5" ht="24" customHeight="1" x14ac:dyDescent="0.25">
      <c r="A9" s="86" t="s">
        <v>14</v>
      </c>
      <c r="B9" s="87"/>
      <c r="C9" s="87"/>
      <c r="D9" s="87"/>
      <c r="E9" s="87"/>
    </row>
    <row r="10" spans="1:5" ht="33.75" customHeight="1" x14ac:dyDescent="0.25">
      <c r="A10" s="77" t="s">
        <v>38</v>
      </c>
      <c r="B10" s="77"/>
      <c r="C10" s="77"/>
      <c r="D10" s="77"/>
      <c r="E10" s="77"/>
    </row>
    <row r="11" spans="1:5" ht="18.75" customHeight="1" x14ac:dyDescent="0.25">
      <c r="A11" s="84" t="s">
        <v>15</v>
      </c>
      <c r="B11" s="88"/>
      <c r="C11" s="88"/>
      <c r="D11" s="88"/>
      <c r="E11" s="88"/>
    </row>
    <row r="12" spans="1:5" x14ac:dyDescent="0.25">
      <c r="A12" s="77" t="s">
        <v>24</v>
      </c>
      <c r="B12" s="77"/>
      <c r="C12" s="77"/>
      <c r="D12" s="77"/>
      <c r="E12" s="77"/>
    </row>
    <row r="13" spans="1:5" ht="17.25" customHeight="1" x14ac:dyDescent="0.25">
      <c r="A13" s="84" t="s">
        <v>2</v>
      </c>
      <c r="B13" s="88"/>
      <c r="C13" s="88"/>
      <c r="D13" s="88"/>
      <c r="E13" s="88"/>
    </row>
    <row r="14" spans="1:5" x14ac:dyDescent="0.25">
      <c r="A14" s="77" t="s">
        <v>52</v>
      </c>
      <c r="B14" s="77"/>
      <c r="C14" s="77"/>
      <c r="D14" s="77"/>
      <c r="E14" s="77"/>
    </row>
    <row r="15" spans="1:5" ht="15.75" customHeight="1" x14ac:dyDescent="0.25">
      <c r="A15" s="84" t="s">
        <v>16</v>
      </c>
      <c r="B15" s="88"/>
      <c r="C15" s="88"/>
      <c r="D15" s="88"/>
      <c r="E15" s="88"/>
    </row>
    <row r="16" spans="1:5" ht="29.25" customHeight="1" x14ac:dyDescent="0.25">
      <c r="A16" s="77" t="s">
        <v>17</v>
      </c>
      <c r="B16" s="77"/>
      <c r="C16" s="77"/>
      <c r="D16" s="77"/>
      <c r="E16" s="77"/>
    </row>
    <row r="17" spans="1:7" ht="55.9" customHeight="1" x14ac:dyDescent="0.25">
      <c r="A17" s="77" t="s">
        <v>39</v>
      </c>
      <c r="B17" s="77"/>
      <c r="C17" s="77"/>
      <c r="D17" s="77"/>
      <c r="E17" s="77"/>
    </row>
    <row r="18" spans="1:7" ht="30.6" customHeight="1" x14ac:dyDescent="0.25">
      <c r="A18" s="83" t="s">
        <v>27</v>
      </c>
      <c r="B18" s="83"/>
      <c r="C18" s="83"/>
      <c r="D18" s="83"/>
      <c r="E18" s="83"/>
    </row>
    <row r="19" spans="1:7" x14ac:dyDescent="0.25">
      <c r="A19" s="83"/>
      <c r="B19" s="83"/>
      <c r="C19" s="83"/>
      <c r="D19" s="83"/>
      <c r="E19" s="83"/>
      <c r="F19" s="2">
        <v>2553.9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64.5" x14ac:dyDescent="0.25">
      <c r="A21" s="24" t="s">
        <v>41</v>
      </c>
      <c r="B21" s="8" t="s">
        <v>42</v>
      </c>
      <c r="C21" s="3" t="s">
        <v>4</v>
      </c>
      <c r="D21" s="3">
        <v>16.11</v>
      </c>
      <c r="E21" s="7">
        <f>D21*F19*G19</f>
        <v>123429.98699999999</v>
      </c>
    </row>
    <row r="22" spans="1:7" ht="38.25" x14ac:dyDescent="0.25">
      <c r="A22" s="6" t="s">
        <v>22</v>
      </c>
      <c r="B22" s="8" t="s">
        <v>23</v>
      </c>
      <c r="C22" s="3" t="s">
        <v>4</v>
      </c>
      <c r="D22" s="3">
        <v>0</v>
      </c>
      <c r="E22" s="7">
        <f>D22*F19*G19</f>
        <v>0</v>
      </c>
    </row>
    <row r="23" spans="1:7" x14ac:dyDescent="0.25">
      <c r="A23" s="6" t="s">
        <v>43</v>
      </c>
      <c r="B23" s="8" t="s">
        <v>25</v>
      </c>
      <c r="C23" s="3" t="s">
        <v>4</v>
      </c>
      <c r="D23" s="3">
        <v>6.06</v>
      </c>
      <c r="E23" s="7">
        <f>D23*F19*G19</f>
        <v>46429.902000000002</v>
      </c>
    </row>
    <row r="24" spans="1:7" x14ac:dyDescent="0.25">
      <c r="A24" s="6" t="s">
        <v>49</v>
      </c>
      <c r="B24" s="8" t="s">
        <v>30</v>
      </c>
      <c r="C24" s="3" t="s">
        <v>31</v>
      </c>
      <c r="D24" s="3"/>
      <c r="E24" s="7">
        <v>6871.08</v>
      </c>
    </row>
    <row r="25" spans="1:7" x14ac:dyDescent="0.25">
      <c r="A25" s="6" t="s">
        <v>47</v>
      </c>
      <c r="B25" s="8" t="s">
        <v>30</v>
      </c>
      <c r="C25" s="3" t="s">
        <v>31</v>
      </c>
      <c r="D25" s="3"/>
      <c r="E25" s="7">
        <v>4388.91</v>
      </c>
    </row>
    <row r="26" spans="1:7" x14ac:dyDescent="0.25">
      <c r="A26" s="6" t="s">
        <v>48</v>
      </c>
      <c r="B26" s="8" t="s">
        <v>30</v>
      </c>
      <c r="C26" s="3" t="s">
        <v>31</v>
      </c>
      <c r="D26" s="3"/>
      <c r="E26" s="7">
        <v>1944.85</v>
      </c>
    </row>
    <row r="27" spans="1:7" x14ac:dyDescent="0.25">
      <c r="A27" s="6" t="s">
        <v>29</v>
      </c>
      <c r="B27" s="8" t="s">
        <v>30</v>
      </c>
      <c r="C27" s="3" t="s">
        <v>31</v>
      </c>
      <c r="D27" s="3"/>
      <c r="E27" s="7">
        <f>300+588.75</f>
        <v>888.75</v>
      </c>
    </row>
    <row r="28" spans="1:7" x14ac:dyDescent="0.25">
      <c r="A28" s="6" t="s">
        <v>54</v>
      </c>
      <c r="B28" s="8" t="s">
        <v>30</v>
      </c>
      <c r="C28" s="3" t="s">
        <v>31</v>
      </c>
      <c r="D28" s="3"/>
      <c r="E28" s="7">
        <v>0</v>
      </c>
    </row>
    <row r="29" spans="1:7" s="73" customFormat="1" ht="60" x14ac:dyDescent="0.25">
      <c r="A29" s="69" t="s">
        <v>95</v>
      </c>
      <c r="B29" s="70" t="s">
        <v>96</v>
      </c>
      <c r="C29" s="71" t="s">
        <v>31</v>
      </c>
      <c r="D29" s="71"/>
      <c r="E29" s="72">
        <v>2110</v>
      </c>
    </row>
    <row r="30" spans="1:7" x14ac:dyDescent="0.25">
      <c r="A30" s="25" t="s">
        <v>97</v>
      </c>
      <c r="B30" s="8" t="s">
        <v>50</v>
      </c>
      <c r="C30" s="3" t="s">
        <v>51</v>
      </c>
      <c r="D30" s="3">
        <v>10</v>
      </c>
      <c r="E30" s="7">
        <f>D30*260.07</f>
        <v>2600.6999999999998</v>
      </c>
    </row>
    <row r="31" spans="1:7" ht="30" x14ac:dyDescent="0.25">
      <c r="A31" s="74" t="s">
        <v>99</v>
      </c>
      <c r="B31" s="8" t="s">
        <v>98</v>
      </c>
      <c r="C31" s="3" t="s">
        <v>31</v>
      </c>
      <c r="D31" s="3"/>
      <c r="E31" s="7">
        <v>22707.96</v>
      </c>
    </row>
    <row r="32" spans="1:7" x14ac:dyDescent="0.25">
      <c r="A32" s="25"/>
      <c r="B32" s="8"/>
      <c r="C32" s="3"/>
      <c r="D32" s="28"/>
      <c r="E32" s="7"/>
    </row>
    <row r="33" spans="1:6" s="13" customFormat="1" ht="14.25" x14ac:dyDescent="0.2">
      <c r="A33" s="9" t="s">
        <v>28</v>
      </c>
      <c r="B33" s="10"/>
      <c r="C33" s="11"/>
      <c r="D33" s="19"/>
      <c r="E33" s="12">
        <f>SUM(E21:E32)</f>
        <v>211372.139</v>
      </c>
    </row>
    <row r="34" spans="1:6" ht="34.5" customHeight="1" x14ac:dyDescent="0.25">
      <c r="A34" s="90" t="s">
        <v>100</v>
      </c>
      <c r="B34" s="90"/>
      <c r="C34" s="90"/>
      <c r="D34" s="90"/>
      <c r="E34" s="90"/>
      <c r="F34" s="22"/>
    </row>
    <row r="35" spans="1:6" ht="29.25" customHeight="1" x14ac:dyDescent="0.25">
      <c r="A35" s="77" t="s">
        <v>21</v>
      </c>
      <c r="B35" s="77"/>
      <c r="C35" s="77"/>
      <c r="D35" s="77"/>
      <c r="E35" s="77"/>
    </row>
    <row r="36" spans="1:6" x14ac:dyDescent="0.25">
      <c r="A36" s="77" t="s">
        <v>20</v>
      </c>
      <c r="B36" s="77"/>
      <c r="C36" s="77"/>
      <c r="D36" s="77"/>
      <c r="E36" s="77"/>
    </row>
    <row r="37" spans="1:6" ht="32.25" customHeight="1" x14ac:dyDescent="0.25">
      <c r="A37" s="77" t="s">
        <v>32</v>
      </c>
      <c r="B37" s="77"/>
      <c r="C37" s="77"/>
      <c r="D37" s="77"/>
      <c r="E37" s="77"/>
    </row>
    <row r="38" spans="1:6" x14ac:dyDescent="0.25">
      <c r="A38" s="77" t="s">
        <v>18</v>
      </c>
      <c r="B38" s="77"/>
      <c r="C38" s="77"/>
      <c r="D38" s="77"/>
      <c r="E38" s="77"/>
    </row>
    <row r="39" spans="1:6" x14ac:dyDescent="0.25">
      <c r="A39" s="91" t="s">
        <v>5</v>
      </c>
      <c r="B39" s="91"/>
      <c r="C39" s="91"/>
      <c r="D39" s="91"/>
      <c r="E39" s="91"/>
    </row>
    <row r="40" spans="1:6" x14ac:dyDescent="0.25">
      <c r="A40" s="77" t="s">
        <v>18</v>
      </c>
      <c r="B40" s="77"/>
      <c r="C40" s="77"/>
      <c r="D40" s="77"/>
      <c r="E40" s="77"/>
    </row>
    <row r="41" spans="1:6" ht="15" customHeight="1" x14ac:dyDescent="0.25">
      <c r="A41" s="92" t="s">
        <v>53</v>
      </c>
      <c r="B41" s="92"/>
      <c r="C41" s="92"/>
      <c r="D41" s="92"/>
      <c r="E41" s="4"/>
    </row>
    <row r="42" spans="1:6" x14ac:dyDescent="0.25">
      <c r="B42" s="89" t="s">
        <v>19</v>
      </c>
      <c r="C42" s="89"/>
      <c r="D42" s="89"/>
      <c r="E42" s="5" t="s">
        <v>6</v>
      </c>
    </row>
    <row r="43" spans="1:6" x14ac:dyDescent="0.25">
      <c r="A43" s="30"/>
      <c r="B43" s="30"/>
      <c r="C43" s="30"/>
      <c r="D43" s="20"/>
      <c r="E43" s="30"/>
    </row>
    <row r="44" spans="1:6" x14ac:dyDescent="0.25">
      <c r="A44" s="92" t="s">
        <v>92</v>
      </c>
      <c r="B44" s="92"/>
      <c r="C44" s="92"/>
      <c r="D44" s="92"/>
      <c r="E44" s="4"/>
    </row>
    <row r="45" spans="1:6" x14ac:dyDescent="0.25">
      <c r="B45" s="89" t="s">
        <v>19</v>
      </c>
      <c r="C45" s="89"/>
      <c r="D45" s="89"/>
      <c r="E45" s="5" t="s">
        <v>6</v>
      </c>
    </row>
    <row r="46" spans="1:6" x14ac:dyDescent="0.25">
      <c r="B46" s="75"/>
      <c r="C46" s="75"/>
      <c r="D46" s="75"/>
      <c r="E46" s="5"/>
    </row>
    <row r="47" spans="1:6" x14ac:dyDescent="0.25">
      <c r="B47" s="75"/>
      <c r="C47" s="75"/>
      <c r="D47" s="75"/>
      <c r="E47" s="5"/>
    </row>
    <row r="48" spans="1:6" x14ac:dyDescent="0.25">
      <c r="A48" s="2" t="s">
        <v>36</v>
      </c>
    </row>
    <row r="49" spans="1:8" x14ac:dyDescent="0.25">
      <c r="A49" s="13" t="s">
        <v>33</v>
      </c>
    </row>
    <row r="50" spans="1:8" x14ac:dyDescent="0.25">
      <c r="A50" s="13" t="s">
        <v>40</v>
      </c>
      <c r="C50" s="14">
        <v>-13536.3</v>
      </c>
    </row>
    <row r="51" spans="1:8" ht="15.75" x14ac:dyDescent="0.25">
      <c r="A51" s="76" t="s">
        <v>101</v>
      </c>
      <c r="B51" s="76"/>
      <c r="C51" s="15"/>
      <c r="H51" s="17"/>
    </row>
    <row r="52" spans="1:8" x14ac:dyDescent="0.25">
      <c r="A52" s="2" t="s">
        <v>34</v>
      </c>
      <c r="C52" s="15">
        <v>210184.59</v>
      </c>
      <c r="D52" s="2"/>
    </row>
    <row r="53" spans="1:8" x14ac:dyDescent="0.25">
      <c r="A53" s="29" t="s">
        <v>45</v>
      </c>
      <c r="C53" s="15">
        <f>3*150</f>
        <v>450</v>
      </c>
      <c r="D53" s="2"/>
    </row>
    <row r="54" spans="1:8" x14ac:dyDescent="0.25">
      <c r="A54" s="29" t="s">
        <v>46</v>
      </c>
      <c r="C54" s="15">
        <f>3*150</f>
        <v>450</v>
      </c>
      <c r="D54" s="2"/>
    </row>
    <row r="55" spans="1:8" x14ac:dyDescent="0.25">
      <c r="A55" s="77" t="s">
        <v>37</v>
      </c>
      <c r="B55" s="77"/>
      <c r="C55" s="15">
        <f>E33</f>
        <v>211372.139</v>
      </c>
      <c r="D55" s="2"/>
    </row>
    <row r="56" spans="1:8" x14ac:dyDescent="0.25">
      <c r="A56" s="31"/>
      <c r="B56" s="31"/>
      <c r="C56" s="15"/>
      <c r="D56" s="2"/>
    </row>
    <row r="57" spans="1:8" x14ac:dyDescent="0.25">
      <c r="A57" s="16" t="s">
        <v>35</v>
      </c>
      <c r="C57" s="23">
        <f>C50+C52+C53+C54-C55</f>
        <v>-13823.848999999987</v>
      </c>
    </row>
    <row r="59" spans="1:8" x14ac:dyDescent="0.25">
      <c r="C59" s="2">
        <v>-13536.3</v>
      </c>
    </row>
  </sheetData>
  <mergeCells count="31">
    <mergeCell ref="A15:E15"/>
    <mergeCell ref="A16:E16"/>
    <mergeCell ref="A17:E17"/>
    <mergeCell ref="B45:D45"/>
    <mergeCell ref="A19:E19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51:B51"/>
    <mergeCell ref="A55:B55"/>
    <mergeCell ref="A1:E1"/>
    <mergeCell ref="A2:E2"/>
    <mergeCell ref="A3:E3"/>
    <mergeCell ref="A5:E5"/>
    <mergeCell ref="A6:E6"/>
    <mergeCell ref="A18:E18"/>
    <mergeCell ref="A7:E7"/>
    <mergeCell ref="A8:E8"/>
    <mergeCell ref="A9:E9"/>
    <mergeCell ref="A10:E10"/>
    <mergeCell ref="A11:E11"/>
    <mergeCell ref="A12:E12"/>
    <mergeCell ref="A13:E13"/>
    <mergeCell ref="A14:E1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BreakPreview" topLeftCell="A24" zoomScaleSheetLayoutView="100" workbookViewId="0">
      <selection activeCell="C54" sqref="C54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4.42578125" style="2" customWidth="1"/>
    <col min="4" max="4" width="15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8" t="s">
        <v>11</v>
      </c>
      <c r="B1" s="78"/>
      <c r="C1" s="78"/>
      <c r="D1" s="78"/>
      <c r="E1" s="78"/>
    </row>
    <row r="2" spans="1:5" ht="40.5" customHeight="1" x14ac:dyDescent="0.25">
      <c r="A2" s="79" t="s">
        <v>12</v>
      </c>
      <c r="B2" s="80"/>
      <c r="C2" s="80"/>
      <c r="D2" s="80"/>
      <c r="E2" s="80"/>
    </row>
    <row r="3" spans="1:5" ht="13.9" customHeight="1" x14ac:dyDescent="0.25">
      <c r="A3" s="81" t="s">
        <v>102</v>
      </c>
      <c r="B3" s="81"/>
      <c r="C3" s="81"/>
      <c r="D3" s="81"/>
      <c r="E3" s="81"/>
    </row>
    <row r="4" spans="1:5" s="1" customFormat="1" ht="15.75" x14ac:dyDescent="0.25">
      <c r="A4" s="26" t="s">
        <v>13</v>
      </c>
      <c r="B4" s="27"/>
      <c r="C4" s="27"/>
      <c r="D4" s="32"/>
      <c r="E4" s="68" t="s">
        <v>103</v>
      </c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82" t="s">
        <v>26</v>
      </c>
      <c r="B6" s="82"/>
      <c r="C6" s="82"/>
      <c r="D6" s="82"/>
      <c r="E6" s="82"/>
    </row>
    <row r="7" spans="1:5" x14ac:dyDescent="0.25">
      <c r="A7" s="84" t="s">
        <v>1</v>
      </c>
      <c r="B7" s="84"/>
      <c r="C7" s="84"/>
      <c r="D7" s="84"/>
      <c r="E7" s="84"/>
    </row>
    <row r="8" spans="1:5" x14ac:dyDescent="0.25">
      <c r="A8" s="85" t="s">
        <v>44</v>
      </c>
      <c r="B8" s="85"/>
      <c r="C8" s="85"/>
      <c r="D8" s="85"/>
      <c r="E8" s="85"/>
    </row>
    <row r="9" spans="1:5" ht="24" customHeight="1" x14ac:dyDescent="0.25">
      <c r="A9" s="86" t="s">
        <v>14</v>
      </c>
      <c r="B9" s="87"/>
      <c r="C9" s="87"/>
      <c r="D9" s="87"/>
      <c r="E9" s="87"/>
    </row>
    <row r="10" spans="1:5" ht="33.75" customHeight="1" x14ac:dyDescent="0.25">
      <c r="A10" s="77" t="s">
        <v>38</v>
      </c>
      <c r="B10" s="77"/>
      <c r="C10" s="77"/>
      <c r="D10" s="77"/>
      <c r="E10" s="77"/>
    </row>
    <row r="11" spans="1:5" ht="18.75" customHeight="1" x14ac:dyDescent="0.25">
      <c r="A11" s="84" t="s">
        <v>15</v>
      </c>
      <c r="B11" s="88"/>
      <c r="C11" s="88"/>
      <c r="D11" s="88"/>
      <c r="E11" s="88"/>
    </row>
    <row r="12" spans="1:5" x14ac:dyDescent="0.25">
      <c r="A12" s="77" t="s">
        <v>24</v>
      </c>
      <c r="B12" s="77"/>
      <c r="C12" s="77"/>
      <c r="D12" s="77"/>
      <c r="E12" s="77"/>
    </row>
    <row r="13" spans="1:5" ht="17.25" customHeight="1" x14ac:dyDescent="0.25">
      <c r="A13" s="84" t="s">
        <v>2</v>
      </c>
      <c r="B13" s="88"/>
      <c r="C13" s="88"/>
      <c r="D13" s="88"/>
      <c r="E13" s="88"/>
    </row>
    <row r="14" spans="1:5" x14ac:dyDescent="0.25">
      <c r="A14" s="77" t="s">
        <v>52</v>
      </c>
      <c r="B14" s="77"/>
      <c r="C14" s="77"/>
      <c r="D14" s="77"/>
      <c r="E14" s="77"/>
    </row>
    <row r="15" spans="1:5" ht="15.75" customHeight="1" x14ac:dyDescent="0.25">
      <c r="A15" s="84" t="s">
        <v>16</v>
      </c>
      <c r="B15" s="88"/>
      <c r="C15" s="88"/>
      <c r="D15" s="88"/>
      <c r="E15" s="88"/>
    </row>
    <row r="16" spans="1:5" ht="29.25" customHeight="1" x14ac:dyDescent="0.25">
      <c r="A16" s="77" t="s">
        <v>17</v>
      </c>
      <c r="B16" s="77"/>
      <c r="C16" s="77"/>
      <c r="D16" s="77"/>
      <c r="E16" s="77"/>
    </row>
    <row r="17" spans="1:7" ht="55.9" customHeight="1" x14ac:dyDescent="0.25">
      <c r="A17" s="77" t="s">
        <v>39</v>
      </c>
      <c r="B17" s="77"/>
      <c r="C17" s="77"/>
      <c r="D17" s="77"/>
      <c r="E17" s="77"/>
    </row>
    <row r="18" spans="1:7" ht="30.6" customHeight="1" x14ac:dyDescent="0.25">
      <c r="A18" s="83" t="s">
        <v>27</v>
      </c>
      <c r="B18" s="83"/>
      <c r="C18" s="83"/>
      <c r="D18" s="83"/>
      <c r="E18" s="83"/>
    </row>
    <row r="19" spans="1:7" x14ac:dyDescent="0.25">
      <c r="A19" s="83"/>
      <c r="B19" s="83"/>
      <c r="C19" s="83"/>
      <c r="D19" s="83"/>
      <c r="E19" s="83"/>
      <c r="F19" s="2">
        <v>2553.9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64.5" x14ac:dyDescent="0.25">
      <c r="A21" s="24" t="s">
        <v>41</v>
      </c>
      <c r="B21" s="8" t="s">
        <v>42</v>
      </c>
      <c r="C21" s="3" t="s">
        <v>4</v>
      </c>
      <c r="D21" s="3">
        <v>16.11</v>
      </c>
      <c r="E21" s="7">
        <f>D21*F19*G19</f>
        <v>123429.98699999999</v>
      </c>
    </row>
    <row r="22" spans="1:7" ht="38.25" x14ac:dyDescent="0.25">
      <c r="A22" s="6" t="s">
        <v>22</v>
      </c>
      <c r="B22" s="8" t="s">
        <v>23</v>
      </c>
      <c r="C22" s="3" t="s">
        <v>4</v>
      </c>
      <c r="D22" s="3">
        <v>0</v>
      </c>
      <c r="E22" s="7">
        <f>D22*F19*G19</f>
        <v>0</v>
      </c>
    </row>
    <row r="23" spans="1:7" x14ac:dyDescent="0.25">
      <c r="A23" s="6" t="s">
        <v>43</v>
      </c>
      <c r="B23" s="8" t="s">
        <v>25</v>
      </c>
      <c r="C23" s="3" t="s">
        <v>4</v>
      </c>
      <c r="D23" s="3">
        <v>6.06</v>
      </c>
      <c r="E23" s="7">
        <f>D23*F19*G19</f>
        <v>46429.902000000002</v>
      </c>
    </row>
    <row r="24" spans="1:7" x14ac:dyDescent="0.25">
      <c r="A24" s="6" t="s">
        <v>49</v>
      </c>
      <c r="B24" s="8" t="s">
        <v>104</v>
      </c>
      <c r="C24" s="3" t="s">
        <v>31</v>
      </c>
      <c r="D24" s="3"/>
      <c r="E24" s="7">
        <v>0</v>
      </c>
    </row>
    <row r="25" spans="1:7" x14ac:dyDescent="0.25">
      <c r="A25" s="6" t="s">
        <v>47</v>
      </c>
      <c r="B25" s="8" t="s">
        <v>104</v>
      </c>
      <c r="C25" s="3" t="s">
        <v>31</v>
      </c>
      <c r="D25" s="3"/>
      <c r="E25" s="7">
        <v>0</v>
      </c>
    </row>
    <row r="26" spans="1:7" x14ac:dyDescent="0.25">
      <c r="A26" s="6" t="s">
        <v>48</v>
      </c>
      <c r="B26" s="8" t="s">
        <v>104</v>
      </c>
      <c r="C26" s="3" t="s">
        <v>31</v>
      </c>
      <c r="D26" s="3"/>
      <c r="E26" s="7">
        <v>7255.6</v>
      </c>
    </row>
    <row r="27" spans="1:7" x14ac:dyDescent="0.25">
      <c r="A27" s="6" t="s">
        <v>29</v>
      </c>
      <c r="B27" s="8" t="s">
        <v>104</v>
      </c>
      <c r="C27" s="3" t="s">
        <v>31</v>
      </c>
      <c r="D27" s="3"/>
      <c r="E27" s="7">
        <v>9469.4699999999993</v>
      </c>
    </row>
    <row r="28" spans="1:7" x14ac:dyDescent="0.25">
      <c r="A28" s="6" t="s">
        <v>54</v>
      </c>
      <c r="B28" s="8" t="s">
        <v>104</v>
      </c>
      <c r="C28" s="3" t="s">
        <v>31</v>
      </c>
      <c r="D28" s="3"/>
      <c r="E28" s="7">
        <v>284.83</v>
      </c>
    </row>
    <row r="29" spans="1:7" ht="18" customHeight="1" x14ac:dyDescent="0.25">
      <c r="A29" s="50" t="s">
        <v>108</v>
      </c>
      <c r="B29" s="97" t="s">
        <v>111</v>
      </c>
      <c r="C29" s="98" t="s">
        <v>51</v>
      </c>
      <c r="D29" s="98">
        <v>23</v>
      </c>
      <c r="E29" s="99">
        <f>D29*260.07</f>
        <v>5981.61</v>
      </c>
    </row>
    <row r="30" spans="1:7" x14ac:dyDescent="0.25">
      <c r="A30" s="50" t="s">
        <v>105</v>
      </c>
      <c r="B30" s="97" t="s">
        <v>109</v>
      </c>
      <c r="C30" s="98" t="s">
        <v>51</v>
      </c>
      <c r="D30" s="98">
        <v>8</v>
      </c>
      <c r="E30" s="99">
        <f>D30*260.07</f>
        <v>2080.56</v>
      </c>
    </row>
    <row r="31" spans="1:7" s="73" customFormat="1" ht="30" x14ac:dyDescent="0.25">
      <c r="A31" s="69" t="s">
        <v>107</v>
      </c>
      <c r="B31" s="70" t="s">
        <v>109</v>
      </c>
      <c r="C31" s="71" t="s">
        <v>51</v>
      </c>
      <c r="D31" s="71">
        <v>4</v>
      </c>
      <c r="E31" s="99">
        <f t="shared" ref="E31:E32" si="0">D31*260.07</f>
        <v>1040.28</v>
      </c>
    </row>
    <row r="32" spans="1:7" x14ac:dyDescent="0.25">
      <c r="A32" s="25" t="s">
        <v>106</v>
      </c>
      <c r="B32" s="8" t="s">
        <v>110</v>
      </c>
      <c r="C32" s="3" t="s">
        <v>51</v>
      </c>
      <c r="D32" s="3">
        <v>2</v>
      </c>
      <c r="E32" s="99">
        <f t="shared" si="0"/>
        <v>520.14</v>
      </c>
    </row>
    <row r="33" spans="1:6" x14ac:dyDescent="0.25">
      <c r="A33" s="25"/>
      <c r="B33" s="8"/>
      <c r="C33" s="3"/>
      <c r="D33" s="28"/>
      <c r="E33" s="7"/>
    </row>
    <row r="34" spans="1:6" s="13" customFormat="1" ht="14.25" x14ac:dyDescent="0.2">
      <c r="A34" s="9" t="s">
        <v>28</v>
      </c>
      <c r="B34" s="10"/>
      <c r="C34" s="11"/>
      <c r="D34" s="19"/>
      <c r="E34" s="12">
        <f>SUM(E21:E33)</f>
        <v>196492.37899999999</v>
      </c>
    </row>
    <row r="35" spans="1:6" ht="34.5" customHeight="1" x14ac:dyDescent="0.25">
      <c r="A35" s="90" t="s">
        <v>112</v>
      </c>
      <c r="B35" s="90"/>
      <c r="C35" s="90"/>
      <c r="D35" s="90"/>
      <c r="E35" s="90"/>
      <c r="F35" s="22"/>
    </row>
    <row r="36" spans="1:6" ht="29.25" customHeight="1" x14ac:dyDescent="0.25">
      <c r="A36" s="77" t="s">
        <v>21</v>
      </c>
      <c r="B36" s="77"/>
      <c r="C36" s="77"/>
      <c r="D36" s="77"/>
      <c r="E36" s="77"/>
    </row>
    <row r="37" spans="1:6" x14ac:dyDescent="0.25">
      <c r="A37" s="77" t="s">
        <v>20</v>
      </c>
      <c r="B37" s="77"/>
      <c r="C37" s="77"/>
      <c r="D37" s="77"/>
      <c r="E37" s="77"/>
    </row>
    <row r="38" spans="1:6" ht="32.25" customHeight="1" x14ac:dyDescent="0.25">
      <c r="A38" s="77" t="s">
        <v>32</v>
      </c>
      <c r="B38" s="77"/>
      <c r="C38" s="77"/>
      <c r="D38" s="77"/>
      <c r="E38" s="77"/>
    </row>
    <row r="39" spans="1:6" x14ac:dyDescent="0.25">
      <c r="A39" s="77" t="s">
        <v>18</v>
      </c>
      <c r="B39" s="77"/>
      <c r="C39" s="77"/>
      <c r="D39" s="77"/>
      <c r="E39" s="77"/>
    </row>
    <row r="40" spans="1:6" x14ac:dyDescent="0.25">
      <c r="A40" s="91" t="s">
        <v>5</v>
      </c>
      <c r="B40" s="91"/>
      <c r="C40" s="91"/>
      <c r="D40" s="91"/>
      <c r="E40" s="91"/>
    </row>
    <row r="41" spans="1:6" x14ac:dyDescent="0.25">
      <c r="A41" s="77" t="s">
        <v>18</v>
      </c>
      <c r="B41" s="77"/>
      <c r="C41" s="77"/>
      <c r="D41" s="77"/>
      <c r="E41" s="77"/>
    </row>
    <row r="42" spans="1:6" ht="15" customHeight="1" x14ac:dyDescent="0.25">
      <c r="A42" s="92" t="s">
        <v>53</v>
      </c>
      <c r="B42" s="92"/>
      <c r="C42" s="92"/>
      <c r="D42" s="92"/>
      <c r="E42" s="4"/>
    </row>
    <row r="43" spans="1:6" x14ac:dyDescent="0.25">
      <c r="B43" s="89" t="s">
        <v>19</v>
      </c>
      <c r="C43" s="89"/>
      <c r="D43" s="89"/>
      <c r="E43" s="5" t="s">
        <v>6</v>
      </c>
    </row>
    <row r="44" spans="1:6" x14ac:dyDescent="0.25">
      <c r="A44" s="67"/>
      <c r="B44" s="67"/>
      <c r="C44" s="67"/>
      <c r="D44" s="20"/>
      <c r="E44" s="67"/>
    </row>
    <row r="45" spans="1:6" x14ac:dyDescent="0.25">
      <c r="A45" s="92" t="s">
        <v>92</v>
      </c>
      <c r="B45" s="92"/>
      <c r="C45" s="92"/>
      <c r="D45" s="92"/>
      <c r="E45" s="4"/>
    </row>
    <row r="46" spans="1:6" x14ac:dyDescent="0.25">
      <c r="B46" s="89" t="s">
        <v>19</v>
      </c>
      <c r="C46" s="89"/>
      <c r="D46" s="89"/>
      <c r="E46" s="5" t="s">
        <v>6</v>
      </c>
    </row>
    <row r="47" spans="1:6" x14ac:dyDescent="0.25">
      <c r="B47" s="75"/>
      <c r="C47" s="75"/>
      <c r="D47" s="75"/>
      <c r="E47" s="5"/>
    </row>
    <row r="48" spans="1:6" x14ac:dyDescent="0.25">
      <c r="B48" s="75"/>
      <c r="C48" s="75"/>
      <c r="D48" s="75"/>
      <c r="E48" s="5"/>
    </row>
    <row r="49" spans="1:8" x14ac:dyDescent="0.25">
      <c r="A49" s="2" t="s">
        <v>36</v>
      </c>
    </row>
    <row r="50" spans="1:8" x14ac:dyDescent="0.25">
      <c r="A50" s="13" t="s">
        <v>33</v>
      </c>
    </row>
    <row r="51" spans="1:8" x14ac:dyDescent="0.25">
      <c r="A51" s="13" t="s">
        <v>40</v>
      </c>
      <c r="C51" s="14">
        <f>'1кв'!C57</f>
        <v>-13823.848999999987</v>
      </c>
    </row>
    <row r="52" spans="1:8" ht="15.75" x14ac:dyDescent="0.25">
      <c r="A52" s="76" t="s">
        <v>114</v>
      </c>
      <c r="B52" s="76"/>
      <c r="C52" s="15"/>
      <c r="H52" s="17"/>
    </row>
    <row r="53" spans="1:8" x14ac:dyDescent="0.25">
      <c r="A53" s="2" t="s">
        <v>34</v>
      </c>
      <c r="C53" s="15">
        <v>188946.18</v>
      </c>
      <c r="D53" s="2"/>
    </row>
    <row r="54" spans="1:8" x14ac:dyDescent="0.25">
      <c r="A54" s="2" t="s">
        <v>113</v>
      </c>
      <c r="C54" s="15">
        <v>11129.44</v>
      </c>
      <c r="D54" s="2"/>
    </row>
    <row r="55" spans="1:8" x14ac:dyDescent="0.25">
      <c r="A55" s="65" t="s">
        <v>45</v>
      </c>
      <c r="C55" s="15">
        <f>3*150</f>
        <v>450</v>
      </c>
      <c r="D55" s="2"/>
    </row>
    <row r="56" spans="1:8" x14ac:dyDescent="0.25">
      <c r="A56" s="65" t="s">
        <v>46</v>
      </c>
      <c r="C56" s="15">
        <f>3*150</f>
        <v>450</v>
      </c>
      <c r="D56" s="2"/>
    </row>
    <row r="57" spans="1:8" x14ac:dyDescent="0.25">
      <c r="A57" s="77" t="s">
        <v>37</v>
      </c>
      <c r="B57" s="77"/>
      <c r="C57" s="15">
        <f>E34</f>
        <v>196492.37899999999</v>
      </c>
      <c r="D57" s="2"/>
    </row>
    <row r="58" spans="1:8" x14ac:dyDescent="0.25">
      <c r="A58" s="66"/>
      <c r="B58" s="66"/>
      <c r="C58" s="15"/>
      <c r="D58" s="2"/>
    </row>
    <row r="59" spans="1:8" x14ac:dyDescent="0.25">
      <c r="A59" s="16" t="s">
        <v>35</v>
      </c>
      <c r="C59" s="23">
        <f>C51+C53+C55+C56+C54-C57</f>
        <v>-9340.6079999999783</v>
      </c>
    </row>
  </sheetData>
  <mergeCells count="31">
    <mergeCell ref="A57:B57"/>
    <mergeCell ref="A41:E41"/>
    <mergeCell ref="A42:D42"/>
    <mergeCell ref="B43:D43"/>
    <mergeCell ref="A45:D45"/>
    <mergeCell ref="B46:D46"/>
    <mergeCell ref="A52:B52"/>
    <mergeCell ref="A35:E35"/>
    <mergeCell ref="A36:E36"/>
    <mergeCell ref="A37:E37"/>
    <mergeCell ref="A38:E38"/>
    <mergeCell ref="A39:E39"/>
    <mergeCell ref="A40:E40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view="pageBreakPreview" zoomScaleSheetLayoutView="100" workbookViewId="0">
      <selection activeCell="C24" sqref="C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4" t="s">
        <v>55</v>
      </c>
      <c r="B1" s="94"/>
      <c r="C1" s="94"/>
      <c r="D1" s="33"/>
    </row>
    <row r="2" spans="1:4" ht="15.75" x14ac:dyDescent="0.25">
      <c r="A2" s="95" t="s">
        <v>56</v>
      </c>
      <c r="B2" s="95"/>
      <c r="C2" s="95"/>
      <c r="D2" s="34"/>
    </row>
    <row r="3" spans="1:4" ht="15.75" x14ac:dyDescent="0.25">
      <c r="A3" s="95" t="s">
        <v>57</v>
      </c>
      <c r="B3" s="95"/>
      <c r="C3" s="95"/>
      <c r="D3" s="34"/>
    </row>
    <row r="4" spans="1:4" ht="15.75" x14ac:dyDescent="0.25">
      <c r="A4" s="94" t="s">
        <v>80</v>
      </c>
      <c r="B4" s="94"/>
      <c r="C4" s="94"/>
      <c r="D4" s="33"/>
    </row>
    <row r="5" spans="1:4" ht="15.75" x14ac:dyDescent="0.25">
      <c r="A5" s="96"/>
      <c r="B5" s="96"/>
      <c r="C5" s="96"/>
      <c r="D5" s="1"/>
    </row>
    <row r="6" spans="1:4" ht="15.75" x14ac:dyDescent="0.25">
      <c r="A6" s="34"/>
      <c r="B6" s="35" t="s">
        <v>58</v>
      </c>
      <c r="C6" s="36" t="e">
        <f>#REF!</f>
        <v>#REF!</v>
      </c>
      <c r="D6" s="37"/>
    </row>
    <row r="7" spans="1:4" ht="15.75" x14ac:dyDescent="0.25">
      <c r="A7" s="38" t="s">
        <v>59</v>
      </c>
      <c r="B7" s="35" t="s">
        <v>81</v>
      </c>
      <c r="C7" s="36"/>
      <c r="D7" s="37"/>
    </row>
    <row r="8" spans="1:4" ht="15.75" x14ac:dyDescent="0.25">
      <c r="A8" s="34"/>
      <c r="B8" s="39" t="s">
        <v>60</v>
      </c>
      <c r="C8" s="36"/>
      <c r="D8" s="37"/>
    </row>
    <row r="9" spans="1:4" ht="15.75" x14ac:dyDescent="0.25">
      <c r="A9" s="34"/>
      <c r="B9" s="6" t="s">
        <v>85</v>
      </c>
      <c r="C9" s="36"/>
      <c r="D9" s="37"/>
    </row>
    <row r="10" spans="1:4" ht="15.75" x14ac:dyDescent="0.25">
      <c r="A10" s="34"/>
      <c r="B10" s="6" t="s">
        <v>84</v>
      </c>
      <c r="C10" s="36"/>
      <c r="D10" s="37"/>
    </row>
    <row r="11" spans="1:4" ht="15.75" x14ac:dyDescent="0.25">
      <c r="A11" s="34"/>
      <c r="B11" s="6" t="s">
        <v>86</v>
      </c>
      <c r="C11" s="36"/>
      <c r="D11" s="37"/>
    </row>
    <row r="12" spans="1:4" ht="15.75" x14ac:dyDescent="0.25">
      <c r="B12" s="40" t="s">
        <v>61</v>
      </c>
      <c r="C12" s="41" t="e">
        <f>#REF!+#REF!+#REF!+'1кв'!C52</f>
        <v>#REF!</v>
      </c>
      <c r="D12" s="42"/>
    </row>
    <row r="13" spans="1:4" ht="30" x14ac:dyDescent="0.25">
      <c r="B13" s="6" t="s">
        <v>82</v>
      </c>
      <c r="C13" s="41" t="e">
        <f>#REF!+#REF!+#REF!+'1кв'!C53</f>
        <v>#REF!</v>
      </c>
      <c r="D13" s="42"/>
    </row>
    <row r="14" spans="1:4" ht="30" x14ac:dyDescent="0.25">
      <c r="B14" s="6" t="s">
        <v>83</v>
      </c>
      <c r="C14" s="41" t="e">
        <f>#REF!+#REF!+#REF!+'1кв'!C54</f>
        <v>#REF!</v>
      </c>
      <c r="D14" s="42"/>
    </row>
    <row r="15" spans="1:4" ht="15.75" x14ac:dyDescent="0.25">
      <c r="A15" s="43"/>
      <c r="B15" s="40" t="s">
        <v>62</v>
      </c>
      <c r="C15" s="44" t="e">
        <f>SUM(C12:C14)</f>
        <v>#REF!</v>
      </c>
      <c r="D15" s="37"/>
    </row>
    <row r="16" spans="1:4" ht="15.75" x14ac:dyDescent="0.25">
      <c r="A16" s="1"/>
      <c r="B16" s="93"/>
      <c r="C16" s="93"/>
      <c r="D16" s="45"/>
    </row>
    <row r="17" spans="1:5" ht="15.75" x14ac:dyDescent="0.25">
      <c r="A17" s="46" t="s">
        <v>63</v>
      </c>
      <c r="B17" s="47" t="s">
        <v>64</v>
      </c>
      <c r="C17" s="41" t="e">
        <f>#REF!+#REF!+#REF!+'1кв'!E21</f>
        <v>#REF!</v>
      </c>
      <c r="D17" s="45"/>
    </row>
    <row r="18" spans="1:5" ht="15.75" x14ac:dyDescent="0.25">
      <c r="A18" s="46"/>
      <c r="B18" s="48" t="s">
        <v>65</v>
      </c>
      <c r="C18" s="41" t="e">
        <f>#REF!+#REF!+#REF!+'1кв'!E22</f>
        <v>#REF!</v>
      </c>
      <c r="D18" s="45"/>
    </row>
    <row r="19" spans="1:5" ht="15.75" x14ac:dyDescent="0.25">
      <c r="A19" s="46"/>
      <c r="B19" s="48" t="s">
        <v>43</v>
      </c>
      <c r="C19" s="41" t="e">
        <f>#REF!+#REF!+#REF!+'1кв'!E23</f>
        <v>#REF!</v>
      </c>
      <c r="D19" s="45"/>
    </row>
    <row r="20" spans="1:5" ht="15.75" x14ac:dyDescent="0.25">
      <c r="A20" s="46"/>
      <c r="B20" s="6" t="s">
        <v>47</v>
      </c>
      <c r="C20" s="41" t="e">
        <f>#REF!+#REF!+#REF!+'1кв'!E25</f>
        <v>#REF!</v>
      </c>
      <c r="D20" s="45"/>
    </row>
    <row r="21" spans="1:5" ht="15.75" x14ac:dyDescent="0.25">
      <c r="A21" s="46"/>
      <c r="B21" s="6" t="s">
        <v>48</v>
      </c>
      <c r="C21" s="41" t="e">
        <f>#REF!+#REF!+#REF!+'1кв'!E26</f>
        <v>#REF!</v>
      </c>
      <c r="D21" s="45"/>
    </row>
    <row r="22" spans="1:5" ht="15.75" x14ac:dyDescent="0.25">
      <c r="A22" s="46"/>
      <c r="B22" s="6" t="s">
        <v>49</v>
      </c>
      <c r="C22" s="41" t="e">
        <f>#REF!+#REF!+#REF!+'1кв'!E24</f>
        <v>#REF!</v>
      </c>
      <c r="D22" s="45"/>
    </row>
    <row r="23" spans="1:5" ht="15.75" x14ac:dyDescent="0.25">
      <c r="A23" s="1"/>
      <c r="B23" s="6" t="s">
        <v>29</v>
      </c>
      <c r="C23" s="41" t="e">
        <f>#REF!+#REF!+#REF!+'1кв'!E27</f>
        <v>#REF!</v>
      </c>
      <c r="D23" s="45"/>
      <c r="E23" s="49"/>
    </row>
    <row r="24" spans="1:5" ht="15.75" x14ac:dyDescent="0.25">
      <c r="A24" s="1"/>
      <c r="B24" s="50" t="s">
        <v>66</v>
      </c>
      <c r="C24" s="41" t="e">
        <f>#REF!+'1кв'!E28</f>
        <v>#REF!</v>
      </c>
      <c r="D24" s="45"/>
      <c r="E24" s="49"/>
    </row>
    <row r="25" spans="1:5" ht="15.75" x14ac:dyDescent="0.25">
      <c r="A25" s="46"/>
      <c r="B25" s="51" t="s">
        <v>91</v>
      </c>
      <c r="C25" s="52" t="e">
        <f>#REF!+#REF!+#REF!+#REF!+#REF!+#REF!+'1кв'!E30</f>
        <v>#REF!</v>
      </c>
      <c r="D25" s="45"/>
    </row>
    <row r="26" spans="1:5" ht="15.75" x14ac:dyDescent="0.25">
      <c r="A26" s="46"/>
      <c r="B26" s="53" t="s">
        <v>67</v>
      </c>
      <c r="C26" s="52" t="e">
        <f>SUM(C28:C33)</f>
        <v>#REF!</v>
      </c>
      <c r="D26" s="45"/>
    </row>
    <row r="27" spans="1:5" ht="15.75" x14ac:dyDescent="0.25">
      <c r="A27" s="46"/>
      <c r="B27" s="39" t="s">
        <v>60</v>
      </c>
      <c r="C27" s="52"/>
      <c r="D27" s="45"/>
    </row>
    <row r="28" spans="1:5" ht="15.75" x14ac:dyDescent="0.25">
      <c r="A28" s="46"/>
      <c r="B28" s="54" t="s">
        <v>68</v>
      </c>
      <c r="C28" s="55" t="e">
        <f>#REF!</f>
        <v>#REF!</v>
      </c>
      <c r="D28" s="45"/>
    </row>
    <row r="29" spans="1:5" ht="15.75" x14ac:dyDescent="0.25">
      <c r="A29" s="46"/>
      <c r="B29" s="54" t="s">
        <v>87</v>
      </c>
      <c r="C29" s="55" t="e">
        <f>#REF!</f>
        <v>#REF!</v>
      </c>
      <c r="D29" s="45"/>
    </row>
    <row r="30" spans="1:5" ht="15.75" x14ac:dyDescent="0.25">
      <c r="A30" s="46"/>
      <c r="B30" s="54" t="s">
        <v>88</v>
      </c>
      <c r="C30" s="55" t="e">
        <f>#REF!</f>
        <v>#REF!</v>
      </c>
      <c r="D30" s="45"/>
    </row>
    <row r="31" spans="1:5" ht="15.75" x14ac:dyDescent="0.25">
      <c r="A31" s="46"/>
      <c r="B31" s="6" t="s">
        <v>89</v>
      </c>
      <c r="C31" s="55" t="e">
        <f>#REF!</f>
        <v>#REF!</v>
      </c>
      <c r="D31" s="45"/>
    </row>
    <row r="32" spans="1:5" ht="15.75" x14ac:dyDescent="0.25">
      <c r="A32" s="46"/>
      <c r="B32" s="25" t="s">
        <v>90</v>
      </c>
      <c r="C32" s="55" t="e">
        <f>#REF!</f>
        <v>#REF!</v>
      </c>
      <c r="D32" s="45"/>
    </row>
    <row r="33" spans="1:5" ht="15.75" x14ac:dyDescent="0.25">
      <c r="A33" s="46"/>
      <c r="B33" s="54"/>
      <c r="C33" s="55"/>
      <c r="D33" s="45"/>
    </row>
    <row r="34" spans="1:5" ht="15.75" x14ac:dyDescent="0.25">
      <c r="A34" s="1"/>
      <c r="B34" s="56" t="s">
        <v>69</v>
      </c>
      <c r="C34" s="57" t="e">
        <f>SUM(C17:C26)</f>
        <v>#REF!</v>
      </c>
      <c r="D34" s="45"/>
      <c r="E34" s="49"/>
    </row>
    <row r="35" spans="1:5" ht="15.75" x14ac:dyDescent="0.25">
      <c r="A35" s="1"/>
      <c r="B35" s="58" t="s">
        <v>70</v>
      </c>
      <c r="C35" s="59" t="e">
        <f>C6+C15-C34</f>
        <v>#REF!</v>
      </c>
      <c r="D35" s="45" t="e">
        <f>'[1]4кв'!B50-отчет!C35</f>
        <v>#REF!</v>
      </c>
    </row>
    <row r="36" spans="1:5" ht="15.75" x14ac:dyDescent="0.25">
      <c r="A36" s="1"/>
      <c r="B36" s="38"/>
      <c r="C36" s="38"/>
      <c r="D36" s="45"/>
    </row>
    <row r="37" spans="1:5" ht="15.75" x14ac:dyDescent="0.25">
      <c r="A37" s="1"/>
      <c r="B37" s="60" t="s">
        <v>71</v>
      </c>
      <c r="C37" s="60"/>
      <c r="D37" s="45"/>
    </row>
    <row r="38" spans="1:5" ht="15.75" x14ac:dyDescent="0.25">
      <c r="A38" s="1"/>
      <c r="B38" s="60" t="s">
        <v>72</v>
      </c>
      <c r="C38" s="61">
        <v>82509.399999999994</v>
      </c>
      <c r="D38" s="45"/>
    </row>
    <row r="39" spans="1:5" ht="15.75" x14ac:dyDescent="0.25">
      <c r="A39" s="1"/>
      <c r="B39" s="62" t="s">
        <v>73</v>
      </c>
      <c r="C39" s="63">
        <v>73703.92</v>
      </c>
      <c r="D39" s="45"/>
    </row>
    <row r="40" spans="1:5" ht="15.75" x14ac:dyDescent="0.25">
      <c r="A40" s="1"/>
      <c r="B40" s="60" t="s">
        <v>74</v>
      </c>
      <c r="C40" s="64">
        <f>C39-C38</f>
        <v>-8805.4799999999959</v>
      </c>
      <c r="D40" s="45"/>
    </row>
    <row r="41" spans="1:5" ht="15.75" x14ac:dyDescent="0.25">
      <c r="A41" s="1"/>
      <c r="B41" s="38"/>
      <c r="C41" s="38"/>
      <c r="D41" s="45"/>
    </row>
    <row r="42" spans="1:5" ht="15.75" x14ac:dyDescent="0.25">
      <c r="A42" s="1"/>
      <c r="B42" s="38"/>
      <c r="C42" s="38"/>
      <c r="D42" s="45"/>
    </row>
    <row r="43" spans="1:5" ht="15.75" x14ac:dyDescent="0.25">
      <c r="A43" s="1"/>
      <c r="B43" s="38"/>
      <c r="C43" s="38"/>
      <c r="D43" s="45"/>
    </row>
    <row r="44" spans="1:5" ht="15.75" x14ac:dyDescent="0.25">
      <c r="A44" s="1" t="s">
        <v>75</v>
      </c>
      <c r="B44" s="38" t="s">
        <v>76</v>
      </c>
      <c r="C44" s="38"/>
      <c r="D44" s="45"/>
    </row>
    <row r="45" spans="1:5" ht="15.75" x14ac:dyDescent="0.25">
      <c r="A45" s="1"/>
      <c r="B45" s="38" t="s">
        <v>77</v>
      </c>
      <c r="C45" s="38"/>
      <c r="D45" s="45"/>
    </row>
    <row r="46" spans="1:5" ht="15.75" x14ac:dyDescent="0.25">
      <c r="A46" s="1"/>
      <c r="B46" s="38" t="s">
        <v>78</v>
      </c>
      <c r="C46" s="38"/>
      <c r="D46" s="45"/>
    </row>
    <row r="47" spans="1:5" ht="15.75" x14ac:dyDescent="0.25">
      <c r="A47" s="1"/>
      <c r="B47" s="38"/>
      <c r="C47" s="38"/>
      <c r="D47" s="45"/>
    </row>
    <row r="48" spans="1:5" ht="15.75" x14ac:dyDescent="0.25">
      <c r="A48" s="1"/>
      <c r="B48" s="38"/>
      <c r="C48" s="38"/>
      <c r="D48" s="45"/>
    </row>
    <row r="49" spans="1:4" ht="15.75" x14ac:dyDescent="0.25">
      <c r="A49" s="1"/>
      <c r="B49" s="38" t="s">
        <v>79</v>
      </c>
      <c r="C49" s="38"/>
      <c r="D49" s="45"/>
    </row>
    <row r="50" spans="1:4" ht="15.75" x14ac:dyDescent="0.25">
      <c r="A50" s="1"/>
      <c r="B50" s="38"/>
      <c r="C50" s="38"/>
      <c r="D50" s="45"/>
    </row>
    <row r="51" spans="1:4" ht="15.75" x14ac:dyDescent="0.25">
      <c r="A51" s="1"/>
      <c r="B51" s="38"/>
      <c r="C51" s="38"/>
      <c r="D51" s="45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2024-08-09T11:15:19Z</dcterms:modified>
</cp:coreProperties>
</file>